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价清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<sst xmlns="http://schemas.openxmlformats.org/spreadsheetml/2006/main" count="183" uniqueCount="95">
  <si>
    <t>上海中山北路格菲酒店配套用房装修改造报价清单</t>
  </si>
  <si>
    <t>工程核减价</t>
  </si>
  <si>
    <t>编号</t>
  </si>
  <si>
    <t>工程部位</t>
  </si>
  <si>
    <t>单位</t>
  </si>
  <si>
    <t>工程数量</t>
  </si>
  <si>
    <t>工程单价</t>
  </si>
  <si>
    <t>工程总价</t>
  </si>
  <si>
    <r>
      <t>工程报价</t>
    </r>
    <r>
      <rPr>
        <sz val="10"/>
        <rFont val="宋体"/>
        <family val="0"/>
      </rPr>
      <t>(备注说明)</t>
    </r>
  </si>
  <si>
    <t>核减量</t>
  </si>
  <si>
    <t>核减单价</t>
  </si>
  <si>
    <t>核减总价</t>
  </si>
  <si>
    <t>一</t>
  </si>
  <si>
    <t>G楼六层工程</t>
  </si>
  <si>
    <t>G楼6楼双层门，有7间房间内凹位置需要增加外开防盗门</t>
  </si>
  <si>
    <t>樘</t>
  </si>
  <si>
    <t>包含主材辅料及安装费</t>
  </si>
  <si>
    <t>G楼走道地毯更换</t>
  </si>
  <si>
    <t>㎡</t>
  </si>
  <si>
    <t>走道原地毯踢脚线更换为黑色拉丝不锈钢踢脚线</t>
  </si>
  <si>
    <t>m</t>
  </si>
  <si>
    <t>电梯厅/楼梯口处安装铁艺防盗网及铁艺门</t>
  </si>
  <si>
    <t>客房室内空调移机</t>
  </si>
  <si>
    <t>台</t>
  </si>
  <si>
    <t>包含人工费、主辅料费</t>
  </si>
  <si>
    <t>家具移位后墙面插座点位改造</t>
  </si>
  <si>
    <t>间</t>
  </si>
  <si>
    <t>二</t>
  </si>
  <si>
    <t>园区部分工程</t>
  </si>
  <si>
    <t>小计：</t>
  </si>
  <si>
    <t>A楼后门过道抬高及贴砖，10公分厚度300x600水磨石台阶</t>
  </si>
  <si>
    <t>m2</t>
  </si>
  <si>
    <t>包含主材辅料及铺贴费</t>
  </si>
  <si>
    <t>F楼雨棚架子安装50mmx50mm不锈钢管支架108米,5根3.2米高不锈钢立柱</t>
  </si>
  <si>
    <t>F楼雨棚2.5mm厚耐力板安装</t>
  </si>
  <si>
    <t>园区室外沥青及停车场划线5cm厚度</t>
  </si>
  <si>
    <t>包含主材辅料及机械费</t>
  </si>
  <si>
    <t>钢丝网围栏及护栏平开门</t>
  </si>
  <si>
    <t>围栏绿植及雨棚下方绿植施工</t>
  </si>
  <si>
    <t>小白楼屋顶保温施工(30mm厚聚苯保温板+钢丝网片+50mm混凝土保护层)</t>
  </si>
  <si>
    <t>车棚顶绿植施工</t>
  </si>
  <si>
    <t>A楼D楼G楼外墙腻子修补+外墙乳胶漆</t>
  </si>
  <si>
    <t>包含主材辅料、施工费</t>
  </si>
  <si>
    <t>A楼D楼G楼外墙施工机械费</t>
  </si>
  <si>
    <t>个</t>
  </si>
  <si>
    <t>包含施工机械费</t>
  </si>
  <si>
    <t>A楼空调移位并增加空调机罩</t>
  </si>
  <si>
    <t>园区增加垃圾房施工，需要确保达到环卫标准要求</t>
  </si>
  <si>
    <t>项</t>
  </si>
  <si>
    <t>D楼公寓入口矮墙及灯箱修复</t>
  </si>
  <si>
    <t>D楼格林公寓店招矮墙外侧防腐木平台拆除及地面修复</t>
  </si>
  <si>
    <t>电子门锁</t>
  </si>
  <si>
    <t>电梯轿厢装饰(轿厢内部贴膜翻新，地面采用带LOGO地毯中间)含材料费</t>
  </si>
  <si>
    <t>1、门贴纸，2、墙面实心纤维板贴纸；3、灯具和风口采用白色边框</t>
  </si>
  <si>
    <t>车位画线</t>
  </si>
  <si>
    <t>三</t>
  </si>
  <si>
    <t>A楼一层餐厅及门头</t>
  </si>
  <si>
    <t>餐厅入口改造，原有护墙板外增加水泥板后刷漆</t>
  </si>
  <si>
    <t>入口铁艺栏杆门</t>
  </si>
  <si>
    <t>新增绿植围栏及钢丝网</t>
  </si>
  <si>
    <t>户外休息区铺设防腐木</t>
  </si>
  <si>
    <t>餐厅入口玻璃门及隔断改造</t>
  </si>
  <si>
    <t>餐厅甜品站墙体及给排水、玻璃隔断、墙面装饰板、天花局部改造</t>
  </si>
  <si>
    <t>开放餐区窗帘及轨道安装、增加立柱，天花局部改造(3.06米5块窗帘，4米2块窗帘;立柱及天花改造)</t>
  </si>
  <si>
    <t>餐厅取餐台拆除及地面修复</t>
  </si>
  <si>
    <t>新增早餐布菲台</t>
  </si>
  <si>
    <t>布菲台墙面装饰板</t>
  </si>
  <si>
    <t>包房新增轻钢龙骨隔墙，竹木纤维板饰面</t>
  </si>
  <si>
    <t>大包房原有门洞封堵后新开门洞(封原有900门洞，开新900门洞)</t>
  </si>
  <si>
    <t>新增包房木门3扇(900*2200mm木门)</t>
  </si>
  <si>
    <t>扇</t>
  </si>
  <si>
    <t>餐厅与大堂间增加玻璃门及玻璃隔断</t>
  </si>
  <si>
    <t>厨房局部改造，拆除新增墙体，拆除1.5米宽墙体，新增加2.4米宽墙体</t>
  </si>
  <si>
    <t>电动自行车库地面修复</t>
  </si>
  <si>
    <t>四</t>
  </si>
  <si>
    <t>A楼 六层</t>
  </si>
  <si>
    <t>楼梯翻新</t>
  </si>
  <si>
    <t>所有房间更换为大床，点位需同步进行改造</t>
  </si>
  <si>
    <t>增加衣柜及冰箱、洗衣机（给排水改造）</t>
  </si>
  <si>
    <t>原有台盆拆除并增加柱盆</t>
  </si>
  <si>
    <t>阳台窗户及墙体拆除及修复，增加两扇玻璃门（有阳台的户型）</t>
  </si>
  <si>
    <t>户外阳台增加防腐木地板</t>
  </si>
  <si>
    <t>户外阳台增加竹篱笆护栏</t>
  </si>
  <si>
    <t>户外阳台增加户外家具</t>
  </si>
  <si>
    <t>套</t>
  </si>
  <si>
    <t>户外阳台增加绿植</t>
  </si>
  <si>
    <t>所有家具翻新贴膜，不包含床</t>
  </si>
  <si>
    <t>A</t>
  </si>
  <si>
    <t>工程直接费=一+二+三+四=</t>
  </si>
  <si>
    <t>B</t>
  </si>
  <si>
    <t>工程税金=A*9%=</t>
  </si>
  <si>
    <t>C</t>
  </si>
  <si>
    <t>工程总合价=A+B=</t>
  </si>
  <si>
    <t>说明：1、投标单位报价前需查看现场，且报价清单需结合现场实际情况及图纸和工艺做法进行报价；2、甲乙双方确认工程单价，工程量按实际发生进行结算；3、本报价清单的工程单价已含工程管理费/措施费/机械费/安全文明布设费/成品保护费等相关费用；4、本工程需提供增值税专用发票，税金为合同总价的9%。5、清单外工程，甲乙双方需先确认工程单价，再安排施工(工程量按实结算).</t>
  </si>
  <si>
    <t>工程核减总金额：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</si>
</sst>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;[Red]\-#,##0.00\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8" fontId="3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7" fontId="47" fillId="0" borderId="11" xfId="0" applyNumberFormat="1" applyFont="1" applyBorder="1" applyAlignment="1">
      <alignment horizontal="right" vertical="center" wrapText="1"/>
    </xf>
    <xf numFmtId="177" fontId="47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176" fontId="47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00390625" defaultRowHeight="14.25"/>
  <cols>
    <col min="1" max="1" width="4.50390625" style="2" customWidth="1"/>
    <col min="2" max="2" width="27.75390625" style="3" customWidth="1"/>
    <col min="3" max="3" width="5.00390625" style="2" customWidth="1"/>
    <col min="4" max="5" width="8.25390625" style="4" customWidth="1"/>
    <col min="6" max="6" width="9.375" style="4" customWidth="1"/>
    <col min="7" max="7" width="26.375" style="3" customWidth="1"/>
    <col min="8" max="10" width="9.00390625" style="5" hidden="1" customWidth="1"/>
  </cols>
  <sheetData>
    <row r="1" spans="1:10" ht="22.5" customHeight="1">
      <c r="A1" s="6" t="s">
        <v>0</v>
      </c>
      <c r="B1" s="7"/>
      <c r="C1" s="8"/>
      <c r="D1" s="9"/>
      <c r="E1" s="9"/>
      <c r="F1" s="9"/>
      <c r="G1" s="10"/>
      <c r="H1" s="11" t="s">
        <v>1</v>
      </c>
      <c r="I1" s="44"/>
      <c r="J1" s="44"/>
    </row>
    <row r="2" spans="1:10" s="1" customFormat="1" ht="19.5" customHeight="1">
      <c r="A2" s="12" t="s">
        <v>2</v>
      </c>
      <c r="B2" s="12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2" t="s">
        <v>8</v>
      </c>
      <c r="H2" s="14" t="s">
        <v>9</v>
      </c>
      <c r="I2" s="14" t="s">
        <v>10</v>
      </c>
      <c r="J2" s="14" t="s">
        <v>11</v>
      </c>
    </row>
    <row r="3" spans="1:10" s="1" customFormat="1" ht="19.5" customHeight="1">
      <c r="A3" s="12" t="s">
        <v>12</v>
      </c>
      <c r="B3" s="15" t="s">
        <v>13</v>
      </c>
      <c r="C3" s="16"/>
      <c r="D3" s="17"/>
      <c r="E3" s="17"/>
      <c r="F3" s="17"/>
      <c r="G3" s="18"/>
      <c r="H3" s="17"/>
      <c r="I3" s="17"/>
      <c r="J3" s="17"/>
    </row>
    <row r="4" spans="1:10" ht="30" customHeight="1">
      <c r="A4" s="19">
        <v>1</v>
      </c>
      <c r="B4" s="20" t="s">
        <v>14</v>
      </c>
      <c r="C4" s="21" t="s">
        <v>15</v>
      </c>
      <c r="D4" s="22">
        <v>7</v>
      </c>
      <c r="E4" s="17">
        <v>0</v>
      </c>
      <c r="F4" s="17">
        <f aca="true" t="shared" si="0" ref="F4:F9">D4*E4</f>
        <v>0</v>
      </c>
      <c r="G4" s="23" t="s">
        <v>16</v>
      </c>
      <c r="H4" s="17">
        <v>0</v>
      </c>
      <c r="I4" s="17">
        <v>0</v>
      </c>
      <c r="J4" s="17">
        <f aca="true" t="shared" si="1" ref="J3:J9">H4*I4</f>
        <v>0</v>
      </c>
    </row>
    <row r="5" spans="1:10" ht="19.5" customHeight="1">
      <c r="A5" s="19">
        <v>2</v>
      </c>
      <c r="B5" s="20" t="s">
        <v>17</v>
      </c>
      <c r="C5" s="21" t="s">
        <v>18</v>
      </c>
      <c r="D5" s="22">
        <v>45.76</v>
      </c>
      <c r="E5" s="17">
        <v>0</v>
      </c>
      <c r="F5" s="17">
        <f t="shared" si="0"/>
        <v>0</v>
      </c>
      <c r="G5" s="23" t="s">
        <v>16</v>
      </c>
      <c r="H5" s="17">
        <v>0</v>
      </c>
      <c r="I5" s="17">
        <v>0</v>
      </c>
      <c r="J5" s="17">
        <f t="shared" si="1"/>
        <v>0</v>
      </c>
    </row>
    <row r="6" spans="1:10" ht="30" customHeight="1">
      <c r="A6" s="19">
        <v>3</v>
      </c>
      <c r="B6" s="20" t="s">
        <v>19</v>
      </c>
      <c r="C6" s="21" t="s">
        <v>20</v>
      </c>
      <c r="D6" s="22">
        <v>54.44</v>
      </c>
      <c r="E6" s="17">
        <v>0</v>
      </c>
      <c r="F6" s="17">
        <f t="shared" si="0"/>
        <v>0</v>
      </c>
      <c r="G6" s="23" t="s">
        <v>16</v>
      </c>
      <c r="H6" s="17">
        <v>0</v>
      </c>
      <c r="I6" s="17">
        <v>0</v>
      </c>
      <c r="J6" s="17">
        <f t="shared" si="1"/>
        <v>0</v>
      </c>
    </row>
    <row r="7" spans="1:10" ht="30" customHeight="1">
      <c r="A7" s="19">
        <v>4</v>
      </c>
      <c r="B7" s="20" t="s">
        <v>21</v>
      </c>
      <c r="C7" s="21" t="s">
        <v>18</v>
      </c>
      <c r="D7" s="22">
        <v>7.35</v>
      </c>
      <c r="E7" s="17">
        <v>0</v>
      </c>
      <c r="F7" s="17">
        <f t="shared" si="0"/>
        <v>0</v>
      </c>
      <c r="G7" s="23" t="s">
        <v>16</v>
      </c>
      <c r="H7" s="17">
        <v>0</v>
      </c>
      <c r="I7" s="17">
        <v>0</v>
      </c>
      <c r="J7" s="17">
        <f t="shared" si="1"/>
        <v>0</v>
      </c>
    </row>
    <row r="8" spans="1:10" ht="19.5" customHeight="1">
      <c r="A8" s="19">
        <v>5</v>
      </c>
      <c r="B8" s="20" t="s">
        <v>22</v>
      </c>
      <c r="C8" s="21" t="s">
        <v>23</v>
      </c>
      <c r="D8" s="22">
        <v>4</v>
      </c>
      <c r="E8" s="17">
        <v>0</v>
      </c>
      <c r="F8" s="17">
        <f t="shared" si="0"/>
        <v>0</v>
      </c>
      <c r="G8" s="23" t="s">
        <v>24</v>
      </c>
      <c r="H8" s="17">
        <v>0</v>
      </c>
      <c r="I8" s="17">
        <v>0</v>
      </c>
      <c r="J8" s="17">
        <f t="shared" si="1"/>
        <v>0</v>
      </c>
    </row>
    <row r="9" spans="1:10" ht="19.5" customHeight="1">
      <c r="A9" s="19">
        <v>6</v>
      </c>
      <c r="B9" s="20" t="s">
        <v>25</v>
      </c>
      <c r="C9" s="21" t="s">
        <v>26</v>
      </c>
      <c r="D9" s="22">
        <v>6</v>
      </c>
      <c r="E9" s="17">
        <v>0</v>
      </c>
      <c r="F9" s="17">
        <f t="shared" si="0"/>
        <v>0</v>
      </c>
      <c r="G9" s="23" t="s">
        <v>16</v>
      </c>
      <c r="H9" s="17">
        <v>0</v>
      </c>
      <c r="I9" s="17">
        <v>0</v>
      </c>
      <c r="J9" s="17">
        <f t="shared" si="1"/>
        <v>0</v>
      </c>
    </row>
    <row r="10" spans="1:10" ht="19.5" customHeight="1">
      <c r="A10" s="12" t="s">
        <v>27</v>
      </c>
      <c r="B10" s="15" t="s">
        <v>28</v>
      </c>
      <c r="C10" s="19"/>
      <c r="D10" s="24" t="s">
        <v>29</v>
      </c>
      <c r="E10" s="25"/>
      <c r="F10" s="26">
        <f>SUM(F3:F9)</f>
        <v>0</v>
      </c>
      <c r="G10" s="27"/>
      <c r="H10" s="28" t="s">
        <v>29</v>
      </c>
      <c r="I10" s="32"/>
      <c r="J10" s="33">
        <f>SUM(J3:J9)</f>
        <v>0</v>
      </c>
    </row>
    <row r="11" spans="1:10" ht="30" customHeight="1">
      <c r="A11" s="19">
        <v>1</v>
      </c>
      <c r="B11" s="20" t="s">
        <v>30</v>
      </c>
      <c r="C11" s="21" t="s">
        <v>31</v>
      </c>
      <c r="D11" s="29">
        <v>50</v>
      </c>
      <c r="E11" s="17">
        <v>0</v>
      </c>
      <c r="F11" s="30">
        <f>D11*E11</f>
        <v>0</v>
      </c>
      <c r="G11" s="23" t="s">
        <v>32</v>
      </c>
      <c r="H11" s="17">
        <v>0</v>
      </c>
      <c r="I11" s="17">
        <v>0</v>
      </c>
      <c r="J11" s="17">
        <f aca="true" t="shared" si="2" ref="J11:J19">H11*I11</f>
        <v>0</v>
      </c>
    </row>
    <row r="12" spans="1:10" ht="33.75" customHeight="1">
      <c r="A12" s="19">
        <v>2</v>
      </c>
      <c r="B12" s="20" t="s">
        <v>33</v>
      </c>
      <c r="C12" s="21" t="s">
        <v>31</v>
      </c>
      <c r="D12" s="29">
        <v>69.75</v>
      </c>
      <c r="E12" s="17">
        <v>0</v>
      </c>
      <c r="F12" s="30">
        <f>D12*E12</f>
        <v>0</v>
      </c>
      <c r="G12" s="23" t="s">
        <v>16</v>
      </c>
      <c r="H12" s="17">
        <v>0</v>
      </c>
      <c r="I12" s="17">
        <v>0</v>
      </c>
      <c r="J12" s="17">
        <f t="shared" si="2"/>
        <v>0</v>
      </c>
    </row>
    <row r="13" spans="1:10" ht="19.5" customHeight="1">
      <c r="A13" s="19">
        <v>3</v>
      </c>
      <c r="B13" s="20" t="s">
        <v>34</v>
      </c>
      <c r="C13" s="21" t="s">
        <v>31</v>
      </c>
      <c r="D13" s="29">
        <f>D12+68.29</f>
        <v>138.04000000000002</v>
      </c>
      <c r="E13" s="17">
        <v>0</v>
      </c>
      <c r="F13" s="30">
        <f>D13*E13</f>
        <v>0</v>
      </c>
      <c r="G13" s="23" t="s">
        <v>16</v>
      </c>
      <c r="H13" s="17">
        <v>0</v>
      </c>
      <c r="I13" s="17">
        <v>0</v>
      </c>
      <c r="J13" s="17">
        <f t="shared" si="2"/>
        <v>0</v>
      </c>
    </row>
    <row r="14" spans="1:10" ht="19.5" customHeight="1">
      <c r="A14" s="19">
        <v>4</v>
      </c>
      <c r="B14" s="20" t="s">
        <v>35</v>
      </c>
      <c r="C14" s="21" t="s">
        <v>31</v>
      </c>
      <c r="D14" s="29">
        <v>1642</v>
      </c>
      <c r="E14" s="17">
        <v>0</v>
      </c>
      <c r="F14" s="30">
        <f>D14*E14</f>
        <v>0</v>
      </c>
      <c r="G14" s="23" t="s">
        <v>36</v>
      </c>
      <c r="H14" s="17">
        <v>0</v>
      </c>
      <c r="I14" s="17">
        <v>0</v>
      </c>
      <c r="J14" s="17">
        <f t="shared" si="2"/>
        <v>0</v>
      </c>
    </row>
    <row r="15" spans="1:10" ht="19.5" customHeight="1">
      <c r="A15" s="19">
        <v>5</v>
      </c>
      <c r="B15" s="20" t="s">
        <v>37</v>
      </c>
      <c r="C15" s="21" t="s">
        <v>18</v>
      </c>
      <c r="D15" s="29">
        <f>(18.84+2+13.09+3.16+3.4+7.14+0.8+25.6+6.7+21.47+2.92+10.76)*2</f>
        <v>231.76000000000002</v>
      </c>
      <c r="E15" s="17">
        <v>0</v>
      </c>
      <c r="F15" s="30">
        <f aca="true" t="shared" si="3" ref="F15:F22">D15*E15</f>
        <v>0</v>
      </c>
      <c r="G15" s="23" t="s">
        <v>16</v>
      </c>
      <c r="H15" s="17">
        <v>0</v>
      </c>
      <c r="I15" s="17">
        <v>0</v>
      </c>
      <c r="J15" s="17">
        <f t="shared" si="2"/>
        <v>0</v>
      </c>
    </row>
    <row r="16" spans="1:10" ht="19.5" customHeight="1">
      <c r="A16" s="19">
        <v>6</v>
      </c>
      <c r="B16" s="20" t="s">
        <v>38</v>
      </c>
      <c r="C16" s="21" t="s">
        <v>18</v>
      </c>
      <c r="D16" s="29">
        <f>(18.84+2+13.09+3.16+3.4+7.14+0.8+25.6+6.7+21.47+2.92+10.76)*2+138</f>
        <v>369.76</v>
      </c>
      <c r="E16" s="17">
        <v>0</v>
      </c>
      <c r="F16" s="30">
        <f t="shared" si="3"/>
        <v>0</v>
      </c>
      <c r="G16" s="23" t="s">
        <v>16</v>
      </c>
      <c r="H16" s="17">
        <v>0</v>
      </c>
      <c r="I16" s="17">
        <v>0</v>
      </c>
      <c r="J16" s="17">
        <f t="shared" si="2"/>
        <v>0</v>
      </c>
    </row>
    <row r="17" spans="1:10" ht="34.5" customHeight="1">
      <c r="A17" s="19">
        <v>7</v>
      </c>
      <c r="B17" s="20" t="s">
        <v>39</v>
      </c>
      <c r="C17" s="21" t="s">
        <v>31</v>
      </c>
      <c r="D17" s="29">
        <v>188.4</v>
      </c>
      <c r="E17" s="17">
        <v>0</v>
      </c>
      <c r="F17" s="30">
        <f t="shared" si="3"/>
        <v>0</v>
      </c>
      <c r="G17" s="23" t="s">
        <v>16</v>
      </c>
      <c r="H17" s="17">
        <v>0</v>
      </c>
      <c r="I17" s="17">
        <v>0</v>
      </c>
      <c r="J17" s="17">
        <f t="shared" si="2"/>
        <v>0</v>
      </c>
    </row>
    <row r="18" spans="1:10" ht="19.5" customHeight="1">
      <c r="A18" s="19">
        <v>8</v>
      </c>
      <c r="B18" s="20" t="s">
        <v>40</v>
      </c>
      <c r="C18" s="21" t="s">
        <v>18</v>
      </c>
      <c r="D18" s="29">
        <f>4.5*15.5+50</f>
        <v>119.75</v>
      </c>
      <c r="E18" s="17">
        <v>0</v>
      </c>
      <c r="F18" s="30">
        <f t="shared" si="3"/>
        <v>0</v>
      </c>
      <c r="G18" s="23" t="s">
        <v>16</v>
      </c>
      <c r="H18" s="17">
        <v>0</v>
      </c>
      <c r="I18" s="17">
        <v>0</v>
      </c>
      <c r="J18" s="17">
        <f t="shared" si="2"/>
        <v>0</v>
      </c>
    </row>
    <row r="19" spans="1:10" ht="19.5" customHeight="1">
      <c r="A19" s="19">
        <v>9</v>
      </c>
      <c r="B19" s="20" t="s">
        <v>41</v>
      </c>
      <c r="C19" s="21" t="s">
        <v>31</v>
      </c>
      <c r="D19" s="29">
        <f>114*19.2+(17.9+0.8+22.5+12.5+22.8+2.3+17.6+1.1+2.4+7.48+2.4)*12.8+(28.5+10.4+28.5+10.4)*19.2</f>
        <v>5087.744000000001</v>
      </c>
      <c r="E19" s="17">
        <v>0</v>
      </c>
      <c r="F19" s="30">
        <f t="shared" si="3"/>
        <v>0</v>
      </c>
      <c r="G19" s="23" t="s">
        <v>42</v>
      </c>
      <c r="H19" s="17">
        <v>0</v>
      </c>
      <c r="I19" s="17">
        <v>0</v>
      </c>
      <c r="J19" s="17">
        <f t="shared" si="2"/>
        <v>0</v>
      </c>
    </row>
    <row r="20" spans="1:10" ht="19.5" customHeight="1">
      <c r="A20" s="19">
        <v>10</v>
      </c>
      <c r="B20" s="20" t="s">
        <v>43</v>
      </c>
      <c r="C20" s="21" t="s">
        <v>44</v>
      </c>
      <c r="D20" s="29">
        <v>5</v>
      </c>
      <c r="E20" s="17">
        <v>0</v>
      </c>
      <c r="F20" s="30">
        <f t="shared" si="3"/>
        <v>0</v>
      </c>
      <c r="G20" s="23" t="s">
        <v>45</v>
      </c>
      <c r="H20" s="17"/>
      <c r="I20" s="17"/>
      <c r="J20" s="17"/>
    </row>
    <row r="21" spans="1:10" ht="19.5" customHeight="1">
      <c r="A21" s="19">
        <v>11</v>
      </c>
      <c r="B21" s="20" t="s">
        <v>46</v>
      </c>
      <c r="C21" s="21" t="s">
        <v>44</v>
      </c>
      <c r="D21" s="29">
        <v>1</v>
      </c>
      <c r="E21" s="17">
        <v>0</v>
      </c>
      <c r="F21" s="30">
        <f t="shared" si="3"/>
        <v>0</v>
      </c>
      <c r="G21" s="23" t="s">
        <v>24</v>
      </c>
      <c r="H21" s="17">
        <v>0</v>
      </c>
      <c r="I21" s="17">
        <v>0</v>
      </c>
      <c r="J21" s="17">
        <f>H21*I21</f>
        <v>0</v>
      </c>
    </row>
    <row r="22" spans="1:10" ht="30" customHeight="1">
      <c r="A22" s="19">
        <v>12</v>
      </c>
      <c r="B22" s="20" t="s">
        <v>47</v>
      </c>
      <c r="C22" s="21" t="s">
        <v>48</v>
      </c>
      <c r="D22" s="29">
        <v>1</v>
      </c>
      <c r="E22" s="17">
        <v>0</v>
      </c>
      <c r="F22" s="30">
        <f t="shared" si="3"/>
        <v>0</v>
      </c>
      <c r="G22" s="23" t="s">
        <v>16</v>
      </c>
      <c r="H22" s="17">
        <v>0</v>
      </c>
      <c r="I22" s="17">
        <v>0</v>
      </c>
      <c r="J22" s="17">
        <f>H22*I22</f>
        <v>0</v>
      </c>
    </row>
    <row r="23" spans="1:10" ht="19.5" customHeight="1">
      <c r="A23" s="19">
        <v>13</v>
      </c>
      <c r="B23" s="20" t="s">
        <v>49</v>
      </c>
      <c r="C23" s="21" t="s">
        <v>48</v>
      </c>
      <c r="D23" s="29">
        <v>1</v>
      </c>
      <c r="E23" s="17">
        <v>0</v>
      </c>
      <c r="F23" s="30">
        <f aca="true" t="shared" si="4" ref="F23:F56">D23*E23</f>
        <v>0</v>
      </c>
      <c r="G23" s="23" t="s">
        <v>16</v>
      </c>
      <c r="H23" s="17">
        <v>0</v>
      </c>
      <c r="I23" s="17">
        <v>0</v>
      </c>
      <c r="J23" s="17">
        <f aca="true" t="shared" si="5" ref="J23:J36">H23*I23</f>
        <v>0</v>
      </c>
    </row>
    <row r="24" spans="1:10" ht="30" customHeight="1">
      <c r="A24" s="19">
        <v>14</v>
      </c>
      <c r="B24" s="20" t="s">
        <v>50</v>
      </c>
      <c r="C24" s="21" t="s">
        <v>31</v>
      </c>
      <c r="D24" s="29">
        <v>82.5</v>
      </c>
      <c r="E24" s="17">
        <v>0</v>
      </c>
      <c r="F24" s="30">
        <f t="shared" si="4"/>
        <v>0</v>
      </c>
      <c r="G24" s="23" t="s">
        <v>16</v>
      </c>
      <c r="H24" s="17">
        <v>0</v>
      </c>
      <c r="I24" s="17">
        <v>0</v>
      </c>
      <c r="J24" s="17">
        <f t="shared" si="5"/>
        <v>0</v>
      </c>
    </row>
    <row r="25" spans="1:10" ht="19.5" customHeight="1">
      <c r="A25" s="19">
        <v>15</v>
      </c>
      <c r="B25" s="20" t="s">
        <v>51</v>
      </c>
      <c r="C25" s="21" t="s">
        <v>31</v>
      </c>
      <c r="D25" s="29">
        <v>7</v>
      </c>
      <c r="E25" s="17">
        <v>0</v>
      </c>
      <c r="F25" s="30">
        <f t="shared" si="4"/>
        <v>0</v>
      </c>
      <c r="G25" s="23" t="s">
        <v>16</v>
      </c>
      <c r="H25" s="17">
        <v>0</v>
      </c>
      <c r="I25" s="17">
        <v>0</v>
      </c>
      <c r="J25" s="17">
        <f t="shared" si="5"/>
        <v>0</v>
      </c>
    </row>
    <row r="26" spans="1:10" ht="30" customHeight="1">
      <c r="A26" s="19">
        <v>16</v>
      </c>
      <c r="B26" s="20" t="s">
        <v>52</v>
      </c>
      <c r="C26" s="31" t="s">
        <v>48</v>
      </c>
      <c r="D26" s="29">
        <v>2</v>
      </c>
      <c r="E26" s="17">
        <v>0</v>
      </c>
      <c r="F26" s="30">
        <f t="shared" si="4"/>
        <v>0</v>
      </c>
      <c r="G26" s="20" t="s">
        <v>53</v>
      </c>
      <c r="H26" s="17">
        <v>0</v>
      </c>
      <c r="I26" s="17">
        <v>0</v>
      </c>
      <c r="J26" s="17">
        <f t="shared" si="5"/>
        <v>0</v>
      </c>
    </row>
    <row r="27" spans="1:10" ht="19.5" customHeight="1">
      <c r="A27" s="19">
        <v>17</v>
      </c>
      <c r="B27" s="20" t="s">
        <v>54</v>
      </c>
      <c r="C27" s="31" t="s">
        <v>44</v>
      </c>
      <c r="D27" s="29">
        <v>40</v>
      </c>
      <c r="E27" s="17">
        <v>0</v>
      </c>
      <c r="F27" s="30">
        <f t="shared" si="4"/>
        <v>0</v>
      </c>
      <c r="G27" s="23" t="s">
        <v>42</v>
      </c>
      <c r="H27" s="17">
        <v>0</v>
      </c>
      <c r="I27" s="17">
        <v>0</v>
      </c>
      <c r="J27" s="17">
        <f t="shared" si="5"/>
        <v>0</v>
      </c>
    </row>
    <row r="28" spans="1:10" ht="19.5" customHeight="1">
      <c r="A28" s="12" t="s">
        <v>55</v>
      </c>
      <c r="B28" s="15" t="s">
        <v>56</v>
      </c>
      <c r="C28" s="19"/>
      <c r="D28" s="24" t="s">
        <v>29</v>
      </c>
      <c r="E28" s="25"/>
      <c r="F28" s="26">
        <f>SUM(F11:F27)</f>
        <v>0</v>
      </c>
      <c r="G28" s="23"/>
      <c r="H28" s="28" t="s">
        <v>29</v>
      </c>
      <c r="I28" s="32"/>
      <c r="J28" s="33">
        <f>SUM(J11:J27)</f>
        <v>0</v>
      </c>
    </row>
    <row r="29" spans="1:10" ht="30" customHeight="1">
      <c r="A29" s="19">
        <v>1</v>
      </c>
      <c r="B29" s="20" t="s">
        <v>57</v>
      </c>
      <c r="C29" s="21" t="s">
        <v>31</v>
      </c>
      <c r="D29" s="22">
        <f>2.73*2.8</f>
        <v>7.643999999999999</v>
      </c>
      <c r="E29" s="17">
        <v>0</v>
      </c>
      <c r="F29" s="17">
        <f aca="true" t="shared" si="6" ref="F29:F44">D29*E29</f>
        <v>0</v>
      </c>
      <c r="G29" s="23" t="s">
        <v>42</v>
      </c>
      <c r="H29" s="17">
        <v>0</v>
      </c>
      <c r="I29" s="17">
        <v>0</v>
      </c>
      <c r="J29" s="17">
        <f aca="true" t="shared" si="7" ref="J29:J35">H29*I29</f>
        <v>0</v>
      </c>
    </row>
    <row r="30" spans="1:10" ht="19.5" customHeight="1">
      <c r="A30" s="19">
        <v>2</v>
      </c>
      <c r="B30" s="20" t="s">
        <v>58</v>
      </c>
      <c r="C30" s="21" t="s">
        <v>31</v>
      </c>
      <c r="D30" s="22">
        <f>2.8*2.4</f>
        <v>6.72</v>
      </c>
      <c r="E30" s="17">
        <v>0</v>
      </c>
      <c r="F30" s="17">
        <f t="shared" si="6"/>
        <v>0</v>
      </c>
      <c r="G30" s="23" t="s">
        <v>16</v>
      </c>
      <c r="H30" s="17">
        <v>0</v>
      </c>
      <c r="I30" s="17">
        <v>0</v>
      </c>
      <c r="J30" s="17">
        <f t="shared" si="7"/>
        <v>0</v>
      </c>
    </row>
    <row r="31" spans="1:10" ht="19.5" customHeight="1">
      <c r="A31" s="19">
        <v>3</v>
      </c>
      <c r="B31" s="20" t="s">
        <v>59</v>
      </c>
      <c r="C31" s="21" t="s">
        <v>31</v>
      </c>
      <c r="D31" s="22">
        <f>1.84+1.83+1.74+2.2+4.3</f>
        <v>11.91</v>
      </c>
      <c r="E31" s="17">
        <v>0</v>
      </c>
      <c r="F31" s="17">
        <f t="shared" si="6"/>
        <v>0</v>
      </c>
      <c r="G31" s="23" t="s">
        <v>16</v>
      </c>
      <c r="H31" s="17">
        <v>0</v>
      </c>
      <c r="I31" s="17">
        <v>0</v>
      </c>
      <c r="J31" s="17">
        <f t="shared" si="7"/>
        <v>0</v>
      </c>
    </row>
    <row r="32" spans="1:10" ht="19.5" customHeight="1">
      <c r="A32" s="19">
        <v>4</v>
      </c>
      <c r="B32" s="20" t="s">
        <v>60</v>
      </c>
      <c r="C32" s="21" t="s">
        <v>31</v>
      </c>
      <c r="D32" s="22">
        <v>127</v>
      </c>
      <c r="E32" s="17">
        <v>0</v>
      </c>
      <c r="F32" s="17">
        <f t="shared" si="6"/>
        <v>0</v>
      </c>
      <c r="G32" s="23" t="s">
        <v>16</v>
      </c>
      <c r="H32" s="17">
        <v>0</v>
      </c>
      <c r="I32" s="17">
        <v>0</v>
      </c>
      <c r="J32" s="17">
        <f t="shared" si="7"/>
        <v>0</v>
      </c>
    </row>
    <row r="33" spans="1:10" ht="19.5" customHeight="1">
      <c r="A33" s="19">
        <v>5</v>
      </c>
      <c r="B33" s="20" t="s">
        <v>61</v>
      </c>
      <c r="C33" s="21" t="s">
        <v>48</v>
      </c>
      <c r="D33" s="22">
        <v>1</v>
      </c>
      <c r="E33" s="17">
        <v>0</v>
      </c>
      <c r="F33" s="17">
        <f t="shared" si="6"/>
        <v>0</v>
      </c>
      <c r="G33" s="23" t="s">
        <v>16</v>
      </c>
      <c r="H33" s="17">
        <v>0</v>
      </c>
      <c r="I33" s="17">
        <v>0</v>
      </c>
      <c r="J33" s="17">
        <f t="shared" si="7"/>
        <v>0</v>
      </c>
    </row>
    <row r="34" spans="1:10" ht="30" customHeight="1">
      <c r="A34" s="19">
        <v>6</v>
      </c>
      <c r="B34" s="20" t="s">
        <v>62</v>
      </c>
      <c r="C34" s="21" t="s">
        <v>48</v>
      </c>
      <c r="D34" s="22">
        <v>1</v>
      </c>
      <c r="E34" s="17">
        <v>0</v>
      </c>
      <c r="F34" s="17">
        <f t="shared" si="6"/>
        <v>0</v>
      </c>
      <c r="G34" s="23" t="s">
        <v>16</v>
      </c>
      <c r="H34" s="17">
        <v>0</v>
      </c>
      <c r="I34" s="17">
        <v>0</v>
      </c>
      <c r="J34" s="17">
        <f t="shared" si="7"/>
        <v>0</v>
      </c>
    </row>
    <row r="35" spans="1:10" ht="42" customHeight="1">
      <c r="A35" s="19">
        <v>7</v>
      </c>
      <c r="B35" s="20" t="s">
        <v>63</v>
      </c>
      <c r="C35" s="21" t="s">
        <v>48</v>
      </c>
      <c r="D35" s="22">
        <v>1</v>
      </c>
      <c r="E35" s="17">
        <v>0</v>
      </c>
      <c r="F35" s="17">
        <f t="shared" si="6"/>
        <v>0</v>
      </c>
      <c r="G35" s="23" t="s">
        <v>16</v>
      </c>
      <c r="H35" s="17">
        <v>0</v>
      </c>
      <c r="I35" s="17">
        <v>0</v>
      </c>
      <c r="J35" s="17">
        <f t="shared" si="7"/>
        <v>0</v>
      </c>
    </row>
    <row r="36" spans="1:10" ht="19.5" customHeight="1">
      <c r="A36" s="19">
        <v>8</v>
      </c>
      <c r="B36" s="20" t="s">
        <v>64</v>
      </c>
      <c r="C36" s="21" t="s">
        <v>31</v>
      </c>
      <c r="D36" s="22">
        <v>8.25</v>
      </c>
      <c r="E36" s="17">
        <v>0</v>
      </c>
      <c r="F36" s="17">
        <f t="shared" si="6"/>
        <v>0</v>
      </c>
      <c r="G36" s="23" t="s">
        <v>42</v>
      </c>
      <c r="H36" s="17">
        <v>0</v>
      </c>
      <c r="I36" s="17">
        <v>0</v>
      </c>
      <c r="J36" s="17">
        <f aca="true" t="shared" si="8" ref="J36:J55">H36*I36</f>
        <v>0</v>
      </c>
    </row>
    <row r="37" spans="1:10" ht="19.5" customHeight="1">
      <c r="A37" s="19">
        <v>9</v>
      </c>
      <c r="B37" s="20" t="s">
        <v>65</v>
      </c>
      <c r="C37" s="21" t="s">
        <v>31</v>
      </c>
      <c r="D37" s="22">
        <f>6.9+6.5</f>
        <v>13.4</v>
      </c>
      <c r="E37" s="17">
        <v>0</v>
      </c>
      <c r="F37" s="17">
        <f t="shared" si="6"/>
        <v>0</v>
      </c>
      <c r="G37" s="23" t="s">
        <v>16</v>
      </c>
      <c r="H37" s="17">
        <v>0</v>
      </c>
      <c r="I37" s="17">
        <v>0</v>
      </c>
      <c r="J37" s="17">
        <f t="shared" si="8"/>
        <v>0</v>
      </c>
    </row>
    <row r="38" spans="1:10" ht="19.5" customHeight="1">
      <c r="A38" s="19">
        <v>10</v>
      </c>
      <c r="B38" s="20" t="s">
        <v>66</v>
      </c>
      <c r="C38" s="21" t="s">
        <v>31</v>
      </c>
      <c r="D38" s="22">
        <f>13.4*2.6*1.05</f>
        <v>36.58200000000001</v>
      </c>
      <c r="E38" s="17">
        <v>0</v>
      </c>
      <c r="F38" s="17">
        <f t="shared" si="6"/>
        <v>0</v>
      </c>
      <c r="G38" s="23" t="s">
        <v>16</v>
      </c>
      <c r="H38" s="17">
        <v>0</v>
      </c>
      <c r="I38" s="17">
        <v>0</v>
      </c>
      <c r="J38" s="17">
        <f t="shared" si="8"/>
        <v>0</v>
      </c>
    </row>
    <row r="39" spans="1:10" ht="30" customHeight="1">
      <c r="A39" s="19">
        <v>11</v>
      </c>
      <c r="B39" s="20" t="s">
        <v>67</v>
      </c>
      <c r="C39" s="21" t="s">
        <v>31</v>
      </c>
      <c r="D39" s="22">
        <f>3.754+3.1+3</f>
        <v>9.854</v>
      </c>
      <c r="E39" s="17">
        <v>0</v>
      </c>
      <c r="F39" s="17">
        <f t="shared" si="6"/>
        <v>0</v>
      </c>
      <c r="G39" s="23" t="s">
        <v>16</v>
      </c>
      <c r="H39" s="17">
        <v>0</v>
      </c>
      <c r="I39" s="17">
        <v>0</v>
      </c>
      <c r="J39" s="17">
        <f t="shared" si="8"/>
        <v>0</v>
      </c>
    </row>
    <row r="40" spans="1:10" ht="30" customHeight="1">
      <c r="A40" s="19">
        <v>12</v>
      </c>
      <c r="B40" s="20" t="s">
        <v>68</v>
      </c>
      <c r="C40" s="21" t="s">
        <v>48</v>
      </c>
      <c r="D40" s="22">
        <v>1</v>
      </c>
      <c r="E40" s="17">
        <v>0</v>
      </c>
      <c r="F40" s="17">
        <f t="shared" si="6"/>
        <v>0</v>
      </c>
      <c r="G40" s="23" t="s">
        <v>42</v>
      </c>
      <c r="H40" s="17">
        <v>0</v>
      </c>
      <c r="I40" s="17">
        <v>0</v>
      </c>
      <c r="J40" s="17">
        <f t="shared" si="8"/>
        <v>0</v>
      </c>
    </row>
    <row r="41" spans="1:10" ht="19.5" customHeight="1">
      <c r="A41" s="19">
        <v>13</v>
      </c>
      <c r="B41" s="20" t="s">
        <v>69</v>
      </c>
      <c r="C41" s="21" t="s">
        <v>70</v>
      </c>
      <c r="D41" s="22">
        <v>3</v>
      </c>
      <c r="E41" s="17">
        <v>0</v>
      </c>
      <c r="F41" s="17">
        <f t="shared" si="6"/>
        <v>0</v>
      </c>
      <c r="G41" s="23" t="s">
        <v>16</v>
      </c>
      <c r="H41" s="17">
        <v>0</v>
      </c>
      <c r="I41" s="17">
        <v>0</v>
      </c>
      <c r="J41" s="17">
        <f t="shared" si="8"/>
        <v>0</v>
      </c>
    </row>
    <row r="42" spans="1:10" ht="19.5" customHeight="1">
      <c r="A42" s="19">
        <v>14</v>
      </c>
      <c r="B42" s="20" t="s">
        <v>71</v>
      </c>
      <c r="C42" s="21" t="s">
        <v>31</v>
      </c>
      <c r="D42" s="22">
        <f>8.96*2.6</f>
        <v>23.296000000000003</v>
      </c>
      <c r="E42" s="17">
        <v>0</v>
      </c>
      <c r="F42" s="17">
        <f t="shared" si="6"/>
        <v>0</v>
      </c>
      <c r="G42" s="23" t="s">
        <v>16</v>
      </c>
      <c r="H42" s="17">
        <v>0</v>
      </c>
      <c r="I42" s="17">
        <v>0</v>
      </c>
      <c r="J42" s="17">
        <f t="shared" si="8"/>
        <v>0</v>
      </c>
    </row>
    <row r="43" spans="1:10" ht="30" customHeight="1">
      <c r="A43" s="19">
        <v>15</v>
      </c>
      <c r="B43" s="20" t="s">
        <v>72</v>
      </c>
      <c r="C43" s="21" t="s">
        <v>48</v>
      </c>
      <c r="D43" s="22">
        <v>1</v>
      </c>
      <c r="E43" s="17">
        <v>0</v>
      </c>
      <c r="F43" s="17">
        <f t="shared" si="6"/>
        <v>0</v>
      </c>
      <c r="G43" s="23" t="s">
        <v>42</v>
      </c>
      <c r="H43" s="17">
        <v>0</v>
      </c>
      <c r="I43" s="17">
        <v>0</v>
      </c>
      <c r="J43" s="17">
        <f t="shared" si="8"/>
        <v>0</v>
      </c>
    </row>
    <row r="44" spans="1:10" ht="19.5" customHeight="1">
      <c r="A44" s="19">
        <v>16</v>
      </c>
      <c r="B44" s="20" t="s">
        <v>73</v>
      </c>
      <c r="C44" s="21" t="s">
        <v>31</v>
      </c>
      <c r="D44" s="22">
        <v>38.5</v>
      </c>
      <c r="E44" s="17">
        <v>0</v>
      </c>
      <c r="F44" s="17">
        <f t="shared" si="6"/>
        <v>0</v>
      </c>
      <c r="G44" s="23" t="s">
        <v>42</v>
      </c>
      <c r="H44" s="17">
        <v>0</v>
      </c>
      <c r="I44" s="17">
        <v>0</v>
      </c>
      <c r="J44" s="17">
        <f t="shared" si="8"/>
        <v>0</v>
      </c>
    </row>
    <row r="45" spans="1:10" ht="19.5" customHeight="1">
      <c r="A45" s="12" t="s">
        <v>74</v>
      </c>
      <c r="B45" s="15" t="s">
        <v>75</v>
      </c>
      <c r="C45" s="19"/>
      <c r="D45" s="28" t="s">
        <v>29</v>
      </c>
      <c r="E45" s="32"/>
      <c r="F45" s="33">
        <f>SUM(F29:F44)</f>
        <v>0</v>
      </c>
      <c r="G45" s="23"/>
      <c r="H45" s="28" t="s">
        <v>29</v>
      </c>
      <c r="I45" s="32"/>
      <c r="J45" s="33">
        <f>SUM(J29:J44)</f>
        <v>0</v>
      </c>
    </row>
    <row r="46" spans="1:10" ht="19.5" customHeight="1">
      <c r="A46" s="19">
        <v>1</v>
      </c>
      <c r="B46" s="20" t="s">
        <v>76</v>
      </c>
      <c r="C46" s="21" t="s">
        <v>48</v>
      </c>
      <c r="D46" s="34">
        <v>1</v>
      </c>
      <c r="E46" s="17">
        <v>0</v>
      </c>
      <c r="F46" s="17">
        <f aca="true" t="shared" si="9" ref="F46:F55">D46*E46</f>
        <v>0</v>
      </c>
      <c r="G46" s="23" t="s">
        <v>42</v>
      </c>
      <c r="H46" s="17">
        <v>0</v>
      </c>
      <c r="I46" s="17">
        <v>0</v>
      </c>
      <c r="J46" s="17">
        <f t="shared" si="8"/>
        <v>0</v>
      </c>
    </row>
    <row r="47" spans="1:10" ht="30" customHeight="1">
      <c r="A47" s="19">
        <v>2</v>
      </c>
      <c r="B47" s="20" t="s">
        <v>77</v>
      </c>
      <c r="C47" s="21" t="s">
        <v>26</v>
      </c>
      <c r="D47" s="34">
        <v>5</v>
      </c>
      <c r="E47" s="17">
        <v>0</v>
      </c>
      <c r="F47" s="17">
        <f t="shared" si="9"/>
        <v>0</v>
      </c>
      <c r="G47" s="23" t="s">
        <v>42</v>
      </c>
      <c r="H47" s="17">
        <v>0</v>
      </c>
      <c r="I47" s="17">
        <v>0</v>
      </c>
      <c r="J47" s="17">
        <f t="shared" si="8"/>
        <v>0</v>
      </c>
    </row>
    <row r="48" spans="1:10" ht="30" customHeight="1">
      <c r="A48" s="19">
        <v>3</v>
      </c>
      <c r="B48" s="20" t="s">
        <v>78</v>
      </c>
      <c r="C48" s="21" t="s">
        <v>26</v>
      </c>
      <c r="D48" s="34">
        <v>7</v>
      </c>
      <c r="E48" s="17">
        <v>0</v>
      </c>
      <c r="F48" s="17">
        <f t="shared" si="9"/>
        <v>0</v>
      </c>
      <c r="G48" s="23" t="s">
        <v>42</v>
      </c>
      <c r="H48" s="17">
        <v>0</v>
      </c>
      <c r="I48" s="17">
        <v>0</v>
      </c>
      <c r="J48" s="17">
        <f t="shared" si="8"/>
        <v>0</v>
      </c>
    </row>
    <row r="49" spans="1:10" ht="19.5" customHeight="1">
      <c r="A49" s="19">
        <v>4</v>
      </c>
      <c r="B49" s="20" t="s">
        <v>79</v>
      </c>
      <c r="C49" s="21" t="s">
        <v>26</v>
      </c>
      <c r="D49" s="34">
        <v>7</v>
      </c>
      <c r="E49" s="17">
        <v>0</v>
      </c>
      <c r="F49" s="17">
        <f t="shared" si="9"/>
        <v>0</v>
      </c>
      <c r="G49" s="23" t="s">
        <v>42</v>
      </c>
      <c r="H49" s="17">
        <v>0</v>
      </c>
      <c r="I49" s="17">
        <v>0</v>
      </c>
      <c r="J49" s="17">
        <f t="shared" si="8"/>
        <v>0</v>
      </c>
    </row>
    <row r="50" spans="1:10" ht="30" customHeight="1">
      <c r="A50" s="19">
        <v>5</v>
      </c>
      <c r="B50" s="20" t="s">
        <v>80</v>
      </c>
      <c r="C50" s="21" t="s">
        <v>48</v>
      </c>
      <c r="D50" s="34">
        <v>5</v>
      </c>
      <c r="E50" s="17">
        <v>0</v>
      </c>
      <c r="F50" s="17">
        <f t="shared" si="9"/>
        <v>0</v>
      </c>
      <c r="G50" s="23" t="s">
        <v>42</v>
      </c>
      <c r="H50" s="17">
        <v>0</v>
      </c>
      <c r="I50" s="17">
        <v>0</v>
      </c>
      <c r="J50" s="17">
        <f t="shared" si="8"/>
        <v>0</v>
      </c>
    </row>
    <row r="51" spans="1:10" ht="19.5" customHeight="1">
      <c r="A51" s="19">
        <v>6</v>
      </c>
      <c r="B51" s="20" t="s">
        <v>81</v>
      </c>
      <c r="C51" s="21" t="s">
        <v>31</v>
      </c>
      <c r="D51" s="34">
        <f>14.5*5</f>
        <v>72.5</v>
      </c>
      <c r="E51" s="17">
        <v>0</v>
      </c>
      <c r="F51" s="17">
        <f t="shared" si="9"/>
        <v>0</v>
      </c>
      <c r="G51" s="23" t="s">
        <v>16</v>
      </c>
      <c r="H51" s="17">
        <v>0</v>
      </c>
      <c r="I51" s="17">
        <v>0</v>
      </c>
      <c r="J51" s="17">
        <f t="shared" si="8"/>
        <v>0</v>
      </c>
    </row>
    <row r="52" spans="1:10" ht="19.5" customHeight="1">
      <c r="A52" s="19">
        <v>7</v>
      </c>
      <c r="B52" s="20" t="s">
        <v>82</v>
      </c>
      <c r="C52" s="21" t="s">
        <v>31</v>
      </c>
      <c r="D52" s="34">
        <f>(3.8+4+3.8)*5</f>
        <v>58</v>
      </c>
      <c r="E52" s="17">
        <v>0</v>
      </c>
      <c r="F52" s="17">
        <f t="shared" si="9"/>
        <v>0</v>
      </c>
      <c r="G52" s="23" t="s">
        <v>16</v>
      </c>
      <c r="H52" s="17">
        <v>0</v>
      </c>
      <c r="I52" s="17">
        <v>0</v>
      </c>
      <c r="J52" s="17">
        <f t="shared" si="8"/>
        <v>0</v>
      </c>
    </row>
    <row r="53" spans="1:10" ht="19.5" customHeight="1">
      <c r="A53" s="19">
        <v>8</v>
      </c>
      <c r="B53" s="20" t="s">
        <v>83</v>
      </c>
      <c r="C53" s="21" t="s">
        <v>84</v>
      </c>
      <c r="D53" s="34">
        <v>5</v>
      </c>
      <c r="E53" s="17">
        <v>0</v>
      </c>
      <c r="F53" s="17">
        <f t="shared" si="9"/>
        <v>0</v>
      </c>
      <c r="G53" s="23" t="s">
        <v>16</v>
      </c>
      <c r="H53" s="17">
        <v>0</v>
      </c>
      <c r="I53" s="17">
        <v>0</v>
      </c>
      <c r="J53" s="17">
        <f t="shared" si="8"/>
        <v>0</v>
      </c>
    </row>
    <row r="54" spans="1:10" ht="19.5" customHeight="1">
      <c r="A54" s="19">
        <v>9</v>
      </c>
      <c r="B54" s="20" t="s">
        <v>85</v>
      </c>
      <c r="C54" s="21" t="s">
        <v>26</v>
      </c>
      <c r="D54" s="34">
        <v>5</v>
      </c>
      <c r="E54" s="17">
        <v>0</v>
      </c>
      <c r="F54" s="17">
        <f t="shared" si="9"/>
        <v>0</v>
      </c>
      <c r="G54" s="23" t="s">
        <v>16</v>
      </c>
      <c r="H54" s="17">
        <v>0</v>
      </c>
      <c r="I54" s="17">
        <v>0</v>
      </c>
      <c r="J54" s="17">
        <f t="shared" si="8"/>
        <v>0</v>
      </c>
    </row>
    <row r="55" spans="1:10" ht="19.5" customHeight="1">
      <c r="A55" s="19">
        <v>10</v>
      </c>
      <c r="B55" s="20" t="s">
        <v>86</v>
      </c>
      <c r="C55" s="21" t="s">
        <v>26</v>
      </c>
      <c r="D55" s="34">
        <v>5</v>
      </c>
      <c r="E55" s="17">
        <v>0</v>
      </c>
      <c r="F55" s="17">
        <f t="shared" si="9"/>
        <v>0</v>
      </c>
      <c r="G55" s="23" t="s">
        <v>16</v>
      </c>
      <c r="H55" s="17">
        <v>0</v>
      </c>
      <c r="I55" s="17">
        <v>0</v>
      </c>
      <c r="J55" s="17">
        <f t="shared" si="8"/>
        <v>0</v>
      </c>
    </row>
    <row r="56" spans="1:10" ht="19.5" customHeight="1">
      <c r="A56" s="19"/>
      <c r="B56" s="23"/>
      <c r="C56" s="19"/>
      <c r="D56" s="28" t="s">
        <v>29</v>
      </c>
      <c r="E56" s="32"/>
      <c r="F56" s="35">
        <f>SUM(F46:F55)</f>
        <v>0</v>
      </c>
      <c r="G56" s="23"/>
      <c r="H56" s="28" t="s">
        <v>29</v>
      </c>
      <c r="I56" s="32"/>
      <c r="J56" s="33">
        <f>SUM(J46:J55)</f>
        <v>0</v>
      </c>
    </row>
    <row r="57" spans="1:10" ht="19.5" customHeight="1">
      <c r="A57" s="21" t="s">
        <v>87</v>
      </c>
      <c r="B57" s="23" t="s">
        <v>88</v>
      </c>
      <c r="C57" s="36"/>
      <c r="D57" s="36"/>
      <c r="E57" s="36"/>
      <c r="F57" s="37">
        <f>F56+F45+F28+F10</f>
        <v>0</v>
      </c>
      <c r="G57" s="38"/>
      <c r="H57" s="39"/>
      <c r="I57" s="30"/>
      <c r="J57" s="30">
        <f>J56+J45+J28+J10</f>
        <v>0</v>
      </c>
    </row>
    <row r="58" spans="1:10" ht="19.5" customHeight="1">
      <c r="A58" s="21" t="s">
        <v>89</v>
      </c>
      <c r="B58" s="23" t="s">
        <v>90</v>
      </c>
      <c r="C58" s="36"/>
      <c r="D58" s="36"/>
      <c r="E58" s="36"/>
      <c r="F58" s="37">
        <f>F57*0.09</f>
        <v>0</v>
      </c>
      <c r="G58" s="38"/>
      <c r="H58" s="39"/>
      <c r="I58" s="30"/>
      <c r="J58" s="30">
        <f>J57*0.09</f>
        <v>0</v>
      </c>
    </row>
    <row r="59" spans="1:10" ht="19.5" customHeight="1">
      <c r="A59" s="21" t="s">
        <v>91</v>
      </c>
      <c r="B59" s="23" t="s">
        <v>92</v>
      </c>
      <c r="C59" s="36"/>
      <c r="D59" s="36"/>
      <c r="E59" s="36"/>
      <c r="F59" s="40">
        <f>F57+F58</f>
        <v>0</v>
      </c>
      <c r="G59" s="38"/>
      <c r="H59" s="39"/>
      <c r="I59" s="30"/>
      <c r="J59" s="26">
        <f>J57+J58</f>
        <v>0</v>
      </c>
    </row>
    <row r="60" spans="1:10" ht="42" customHeight="1">
      <c r="A60" s="41" t="s">
        <v>93</v>
      </c>
      <c r="B60" s="42"/>
      <c r="C60" s="42"/>
      <c r="D60" s="42"/>
      <c r="E60" s="42"/>
      <c r="F60" s="42"/>
      <c r="G60" s="42"/>
      <c r="H60" s="43" t="s">
        <v>94</v>
      </c>
      <c r="I60" s="45"/>
      <c r="J60" s="33">
        <f>J59-F59</f>
        <v>0</v>
      </c>
    </row>
  </sheetData>
  <sheetProtection/>
  <mergeCells count="12">
    <mergeCell ref="A1:G1"/>
    <mergeCell ref="H1:J1"/>
    <mergeCell ref="D10:E10"/>
    <mergeCell ref="H10:I10"/>
    <mergeCell ref="D28:E28"/>
    <mergeCell ref="H28:I28"/>
    <mergeCell ref="D45:E45"/>
    <mergeCell ref="H45:I45"/>
    <mergeCell ref="D56:E56"/>
    <mergeCell ref="H56:I56"/>
    <mergeCell ref="A60:G60"/>
    <mergeCell ref="H60:I60"/>
  </mergeCells>
  <printOptions/>
  <pageMargins left="0.39305555555555555" right="0.39305555555555555" top="0.66875" bottom="0.66875" header="0.39305555555555555" footer="0.39305555555555555"/>
  <pageSetup horizontalDpi="600" verticalDpi="600" orientation="portrait" paperSize="9"/>
  <headerFooter scaleWithDoc="0" alignWithMargins="0">
    <oddHeader>&amp;L格美集团&amp;C工程增项清单&amp;R工程部</oddHeader>
    <oddFooter>&amp;L中山北路工程改造增项清单&amp;C&amp;P&amp;N&amp;R&amp;D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w1421</dc:creator>
  <cp:keywords/>
  <dc:description/>
  <cp:lastModifiedBy>三木</cp:lastModifiedBy>
  <dcterms:created xsi:type="dcterms:W3CDTF">2016-12-02T08:54:00Z</dcterms:created>
  <dcterms:modified xsi:type="dcterms:W3CDTF">2022-11-14T14:27:16Z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30089E5E83A849AC99EA0EE68A50D4E2</vt:lpwstr>
  </property>
</Properties>
</file>